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8460" windowHeight="6792"/>
  </bookViews>
  <sheets>
    <sheet name="январь-февраль" sheetId="7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C5" i="7"/>
  <c r="D26" l="1"/>
  <c r="F26" s="1"/>
  <c r="F20"/>
  <c r="F17"/>
  <c r="F35" l="1"/>
  <c r="F22"/>
  <c r="F24" l="1"/>
  <c r="F25"/>
  <c r="E29"/>
  <c r="D40" l="1"/>
  <c r="D19"/>
  <c r="D18"/>
  <c r="D4"/>
  <c r="F43"/>
  <c r="F8"/>
  <c r="F32"/>
  <c r="E5"/>
  <c r="E6"/>
  <c r="E7"/>
  <c r="E8"/>
  <c r="E9"/>
  <c r="E10"/>
  <c r="E11"/>
  <c r="E12"/>
  <c r="E13"/>
  <c r="E14"/>
  <c r="E15"/>
  <c r="E16"/>
  <c r="E17"/>
  <c r="E20"/>
  <c r="E21"/>
  <c r="E22"/>
  <c r="E23"/>
  <c r="E24"/>
  <c r="E25"/>
  <c r="E26"/>
  <c r="E27"/>
  <c r="E28"/>
  <c r="E30"/>
  <c r="E31"/>
  <c r="E32"/>
  <c r="E33"/>
  <c r="E34"/>
  <c r="E35"/>
  <c r="E36"/>
  <c r="E37"/>
  <c r="E38"/>
  <c r="E41"/>
  <c r="E42"/>
  <c r="E43"/>
  <c r="E44"/>
  <c r="D39" l="1"/>
  <c r="D45" s="1"/>
  <c r="C19"/>
  <c r="C18"/>
  <c r="C40"/>
  <c r="F41"/>
  <c r="F44"/>
  <c r="F6"/>
  <c r="F7"/>
  <c r="F9"/>
  <c r="F10"/>
  <c r="F11"/>
  <c r="F12"/>
  <c r="F13"/>
  <c r="F14"/>
  <c r="F15"/>
  <c r="C4"/>
  <c r="E18" l="1"/>
  <c r="E19"/>
  <c r="E4"/>
  <c r="E40"/>
  <c r="F5"/>
  <c r="F4"/>
  <c r="F18"/>
  <c r="F21" l="1"/>
  <c r="F23"/>
  <c r="F27"/>
  <c r="F30"/>
  <c r="F31"/>
  <c r="F33"/>
  <c r="F34"/>
  <c r="F36"/>
  <c r="F37"/>
  <c r="F38"/>
  <c r="F40" l="1"/>
  <c r="C39" l="1"/>
  <c r="C45" s="1"/>
  <c r="F19"/>
  <c r="E39" l="1"/>
  <c r="F39"/>
  <c r="E45"/>
  <c r="F45" l="1"/>
</calcChain>
</file>

<file path=xl/sharedStrings.xml><?xml version="1.0" encoding="utf-8"?>
<sst xmlns="http://schemas.openxmlformats.org/spreadsheetml/2006/main" count="55" uniqueCount="55">
  <si>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</si>
  <si>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</si>
  <si>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</si>
  <si>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</si>
  <si>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</si>
  <si>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</si>
  <si>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</si>
  <si>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</si>
  <si>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</si>
  <si>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</si>
  <si>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</si>
  <si>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</si>
  <si>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</si>
  <si>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</si>
  <si>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</si>
  <si>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</si>
  <si>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</si>
  <si>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</si>
  <si>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Штрафные санкции, возмещение ущерба, в т.ч.:</t>
  </si>
  <si>
    <t>администрации города Ставрополя</t>
  </si>
  <si>
    <t>Задолженность и перерасчеты по отмененным налогам, сборам и иным обязательным пллатежам</t>
  </si>
  <si>
    <t>Прочие поступления от использования  имущества, находящегося в собственности городских округов,          в т.ч.:</t>
  </si>
  <si>
    <t>Неналоговые доходы за исключением доходов от оказания платных услуг (работ)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</si>
  <si>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</si>
  <si>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</si>
  <si>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12</t>
  </si>
  <si>
    <t>в том числе: МУП "Водоканал"</t>
  </si>
  <si>
    <t>плата по договорам и экспл. рекламной конструкции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</si>
  <si>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</si>
  <si>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</si>
  <si>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</si>
  <si>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</si>
  <si>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(тыс.руб.)</t>
  </si>
  <si>
    <t>Акцизы по подакцизным товарам (продукции)</t>
  </si>
  <si>
    <t xml:space="preserve">Доходы от предоставления на платной основе парковок (парковочных мест) 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</si>
  <si>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</si>
  <si>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</si>
  <si>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</si>
  <si>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</si>
  <si>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</si>
  <si>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</si>
  <si>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</si>
  <si>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</si>
  <si>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</si>
  <si>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</si>
  <si>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</si>
  <si>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плата за право заключения договора на установку и экспл. рекл. конст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</si>
  <si>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</si>
  <si>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</si>
  <si>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Заместитель главы администрации города Ставрополя,</t>
  </si>
  <si>
    <t xml:space="preserve">руководитель комитета финансов и бюджета                </t>
  </si>
  <si>
    <t>В.В. Костюков</t>
  </si>
  <si>
    <t>Поступило за январь - сентябрь          2016 год</t>
  </si>
  <si>
    <t>Поступило за   январь - сентябрь         2017 года</t>
  </si>
  <si>
    <t>Сравнительный анализ поступления доходов в бюджет города Ставрополя за январь - сентябрь 2016-2017 гг.                                                               в сопоставимых условиях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</si>
</sst>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14" fontId="1" fillId="0" borderId="8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" fillId="0" borderId="8" xfId="0" applyFont="1" applyFill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/>
    <xf numFmtId="3" fontId="1" fillId="0" borderId="2" xfId="0" applyNumberFormat="1" applyFont="1" applyFill="1" applyBorder="1"/>
    <xf numFmtId="3" fontId="4" fillId="0" borderId="2" xfId="0" applyNumberFormat="1" applyFont="1" applyFill="1" applyBorder="1"/>
    <xf numFmtId="3" fontId="5" fillId="0" borderId="2" xfId="0" applyNumberFormat="1" applyFont="1" applyFill="1" applyBorder="1"/>
    <xf numFmtId="3" fontId="2" fillId="0" borderId="2" xfId="0" applyNumberFormat="1" applyFont="1" applyFill="1" applyBorder="1"/>
    <xf numFmtId="3" fontId="2" fillId="0" borderId="4" xfId="0" applyNumberFormat="1" applyFont="1" applyFill="1" applyBorder="1"/>
    <xf numFmtId="164" fontId="2" fillId="0" borderId="10" xfId="0" applyNumberFormat="1" applyFont="1" applyFill="1" applyBorder="1"/>
    <xf numFmtId="164" fontId="1" fillId="0" borderId="10" xfId="0" applyNumberFormat="1" applyFont="1" applyFill="1" applyBorder="1"/>
    <xf numFmtId="164" fontId="2" fillId="0" borderId="14" xfId="0" applyNumberFormat="1" applyFont="1" applyFill="1" applyBorder="1"/>
    <xf numFmtId="165" fontId="2" fillId="0" borderId="15" xfId="0" applyNumberFormat="1" applyFont="1" applyFill="1" applyBorder="1"/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4" fontId="5" fillId="0" borderId="10" xfId="0" applyNumberFormat="1" applyFont="1" applyFill="1" applyBorder="1"/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3" fontId="1" fillId="0" borderId="1" xfId="0" applyNumberFormat="1" applyFont="1" applyFill="1" applyBorder="1"/>
    <xf numFmtId="3" fontId="1" fillId="2" borderId="2" xfId="0" applyNumberFormat="1" applyFont="1" applyFill="1" applyBorder="1"/>
    <xf numFmtId="3" fontId="5" fillId="2" borderId="2" xfId="0" applyNumberFormat="1" applyFont="1" applyFill="1" applyBorder="1"/>
    <xf numFmtId="3" fontId="5" fillId="0" borderId="1" xfId="0" applyNumberFormat="1" applyFont="1" applyFill="1" applyBorder="1"/>
    <xf numFmtId="0" fontId="1" fillId="0" borderId="0" xfId="0" applyFont="1" applyFill="1" applyAlignment="1">
      <alignment wrapText="1"/>
    </xf>
    <xf numFmtId="0" fontId="0" fillId="0" borderId="0" xfId="0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.Ivannikova/Documents/DOCUMENTS/&#1057;&#1085;&#1077;&#1078;&#1072;&#1085;&#1072;/&#1048;&#1089;&#1087;&#1086;&#1083;&#1085;&#1077;&#1085;&#1080;&#1077;%20&#1073;&#1102;&#1076;&#1078;&#1077;&#1090;&#1072;%20&#1084;&#1086;&#1085;&#1080;&#1090;&#1086;&#1088;&#1080;&#1085;&#1075;/2017%20&#1075;&#1086;&#1076;/&#1048;&#1089;&#1087;&#1086;&#1083;&#1085;&#1077;&#1085;&#1080;&#1077;%20&#1073;&#1102;&#1076;&#1078;&#1077;&#1090;&#1072;%2029%2009%202017%20&#1089;&#1086;%20&#1089;&#1088;&#1077;&#1076;&#1089;&#1090;%20&#1074;%20&#1087;&#1091;&#1090;&#108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3"/>
      <sheetName val="2 мес"/>
      <sheetName val="февр"/>
      <sheetName val="полугодие"/>
      <sheetName val="7 мес"/>
      <sheetName val="июль"/>
      <sheetName val="8 мес"/>
      <sheetName val="август"/>
      <sheetName val="январь"/>
      <sheetName val="2 месяца"/>
      <sheetName val="февраль"/>
      <sheetName val="1 квартал"/>
      <sheetName val="март"/>
      <sheetName val="4 мес"/>
      <sheetName val="апрель"/>
      <sheetName val="5 мес"/>
      <sheetName val="май"/>
      <sheetName val="6 мес"/>
      <sheetName val="июнь"/>
      <sheetName val="7 мес 2017"/>
      <sheetName val="июль 2017"/>
      <sheetName val="8 мес 2017"/>
      <sheetName val="август 2017"/>
      <sheetName val="9 мес 207"/>
      <sheetName val="сентябрь 2017"/>
      <sheetName val="день"/>
      <sheetName val="день ко дню"/>
      <sheetName val="динамика в еженед"/>
      <sheetName val="Вып влана в еженед нов"/>
      <sheetName val="диаграмма"/>
      <sheetName val="диаграмма (вып)"/>
      <sheetName val="диаграмма (вып апрель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8">
          <cell r="D8">
            <v>1044.93</v>
          </cell>
        </row>
      </sheetData>
      <sheetData sheetId="20"/>
      <sheetData sheetId="21">
        <row r="5">
          <cell r="E5">
            <v>861989.2</v>
          </cell>
        </row>
        <row r="26">
          <cell r="D26">
            <v>5481.93</v>
          </cell>
        </row>
      </sheetData>
      <sheetData sheetId="22">
        <row r="8">
          <cell r="D8">
            <v>39.07</v>
          </cell>
        </row>
      </sheetData>
      <sheetData sheetId="23"/>
      <sheetData sheetId="24">
        <row r="5">
          <cell r="E5">
            <v>123520</v>
          </cell>
        </row>
        <row r="26">
          <cell r="D26">
            <v>0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M50"/>
  <sheetViews>
    <sheetView tabSelected="1" topLeftCell="A31" workbookViewId="0">
      <selection activeCell="C5" sqref="C5"/>
    </sheetView>
  </sheetViews>
  <sheetFormatPr defaultColWidth="9.109375" defaultRowHeight="13.2"/>
  <cols>
    <col min="1" max="1" width="6" style="7" customWidth="1"/>
    <col min="2" max="2" width="56.6640625" style="5" customWidth="1"/>
    <col min="3" max="4" width="12.21875" style="8" customWidth="1"/>
    <col min="5" max="5" width="11.88671875" style="8" customWidth="1"/>
    <col min="6" max="6" width="9.5546875" style="8" customWidth="1"/>
    <col min="7" max="16384" width="9.109375" style="8"/>
  </cols>
  <sheetData>
    <row r="1" spans="1:221" ht="29.4" customHeight="1">
      <c r="A1" s="46" t="s">
        <v>54</v>
      </c>
      <c r="B1" s="47"/>
      <c r="C1" s="47"/>
      <c r="D1" s="47"/>
      <c r="E1" s="47"/>
      <c r="F1" s="47"/>
    </row>
    <row r="2" spans="1:221" ht="13.8" thickBot="1">
      <c r="F2" s="8" t="s">
        <v>32</v>
      </c>
    </row>
    <row r="3" spans="1:221" ht="58.8" customHeight="1">
      <c r="A3" s="37" t="s">
        <v>42</v>
      </c>
      <c r="B3" s="36" t="s">
        <v>43</v>
      </c>
      <c r="C3" s="21" t="s">
        <v>52</v>
      </c>
      <c r="D3" s="13" t="s">
        <v>53</v>
      </c>
      <c r="E3" s="14" t="s">
        <v>12</v>
      </c>
      <c r="F3" s="22" t="s">
        <v>41</v>
      </c>
    </row>
    <row r="4" spans="1:221" s="3" customFormat="1">
      <c r="A4" s="17"/>
      <c r="B4" s="11" t="s">
        <v>7</v>
      </c>
      <c r="C4" s="23">
        <f t="shared" ref="C4:D4" si="0">C5+C6+C7+C8+C9+C10+C11+C14+C17</f>
        <v>1637027.3780135005</v>
      </c>
      <c r="D4" s="23">
        <f t="shared" si="0"/>
        <v>1785994</v>
      </c>
      <c r="E4" s="23">
        <f>D4-C4</f>
        <v>148966.62198649952</v>
      </c>
      <c r="F4" s="32">
        <f>D4/C4*100</f>
        <v>109.09982471809772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</row>
    <row r="5" spans="1:221">
      <c r="A5" s="15">
        <v>1</v>
      </c>
      <c r="B5" s="1" t="s">
        <v>0</v>
      </c>
      <c r="C5" s="39">
        <f>978341/20.74*20.02</f>
        <v>944377.37801350059</v>
      </c>
      <c r="D5" s="38">
        <v>997479</v>
      </c>
      <c r="E5" s="24">
        <f t="shared" ref="E5:E45" si="1">D5-C5</f>
        <v>53101.621986499405</v>
      </c>
      <c r="F5" s="30">
        <f>D5/C5*100</f>
        <v>105.6229239732742</v>
      </c>
    </row>
    <row r="6" spans="1:221">
      <c r="A6" s="15">
        <v>2</v>
      </c>
      <c r="B6" s="1" t="s">
        <v>33</v>
      </c>
      <c r="C6" s="39">
        <v>17165</v>
      </c>
      <c r="D6" s="38">
        <v>13427</v>
      </c>
      <c r="E6" s="24">
        <f t="shared" si="1"/>
        <v>-3738</v>
      </c>
      <c r="F6" s="30">
        <f t="shared" ref="F6:F15" si="2">D6/C6*100</f>
        <v>78.223128459073692</v>
      </c>
    </row>
    <row r="7" spans="1:221" ht="18.600000000000001" customHeight="1">
      <c r="A7" s="33">
        <v>3</v>
      </c>
      <c r="B7" s="1" t="s">
        <v>5</v>
      </c>
      <c r="C7" s="39">
        <v>307647</v>
      </c>
      <c r="D7" s="38">
        <v>295548</v>
      </c>
      <c r="E7" s="24">
        <f t="shared" si="1"/>
        <v>-12099</v>
      </c>
      <c r="F7" s="30">
        <f t="shared" si="2"/>
        <v>96.067245901959069</v>
      </c>
    </row>
    <row r="8" spans="1:221">
      <c r="A8" s="33">
        <v>4</v>
      </c>
      <c r="B8" s="1" t="s">
        <v>6</v>
      </c>
      <c r="C8" s="39">
        <v>1084</v>
      </c>
      <c r="D8" s="38">
        <v>2171</v>
      </c>
      <c r="E8" s="24">
        <f t="shared" si="1"/>
        <v>1087</v>
      </c>
      <c r="F8" s="30">
        <f t="shared" si="2"/>
        <v>200.27675276752768</v>
      </c>
    </row>
    <row r="9" spans="1:221" ht="12.75" customHeight="1">
      <c r="A9" s="33">
        <v>5</v>
      </c>
      <c r="B9" s="1" t="s">
        <v>23</v>
      </c>
      <c r="C9" s="39">
        <v>13596</v>
      </c>
      <c r="D9" s="38">
        <v>17060</v>
      </c>
      <c r="E9" s="24">
        <f t="shared" si="1"/>
        <v>3464</v>
      </c>
      <c r="F9" s="30">
        <f t="shared" si="2"/>
        <v>125.47808178876141</v>
      </c>
    </row>
    <row r="10" spans="1:221">
      <c r="A10" s="33">
        <v>6</v>
      </c>
      <c r="B10" s="1" t="s">
        <v>1</v>
      </c>
      <c r="C10" s="39">
        <v>28149</v>
      </c>
      <c r="D10" s="38">
        <v>48292</v>
      </c>
      <c r="E10" s="24">
        <f t="shared" si="1"/>
        <v>20143</v>
      </c>
      <c r="F10" s="30">
        <f t="shared" si="2"/>
        <v>171.55849230878539</v>
      </c>
    </row>
    <row r="11" spans="1:221">
      <c r="A11" s="52">
        <v>7</v>
      </c>
      <c r="B11" s="1" t="s">
        <v>16</v>
      </c>
      <c r="C11" s="39">
        <v>256297</v>
      </c>
      <c r="D11" s="38">
        <v>351472</v>
      </c>
      <c r="E11" s="24">
        <f t="shared" si="1"/>
        <v>95175</v>
      </c>
      <c r="F11" s="30">
        <f t="shared" si="2"/>
        <v>137.13465237595446</v>
      </c>
    </row>
    <row r="12" spans="1:221" s="10" customFormat="1">
      <c r="A12" s="55"/>
      <c r="B12" s="19" t="s">
        <v>37</v>
      </c>
      <c r="C12" s="40">
        <v>241606</v>
      </c>
      <c r="D12" s="41">
        <v>310101</v>
      </c>
      <c r="E12" s="25">
        <f t="shared" si="1"/>
        <v>68495</v>
      </c>
      <c r="F12" s="35">
        <f t="shared" si="2"/>
        <v>128.34987541700121</v>
      </c>
    </row>
    <row r="13" spans="1:221" s="10" customFormat="1">
      <c r="A13" s="56"/>
      <c r="B13" s="19" t="s">
        <v>36</v>
      </c>
      <c r="C13" s="40">
        <v>14691</v>
      </c>
      <c r="D13" s="41">
        <v>41371</v>
      </c>
      <c r="E13" s="25">
        <f t="shared" si="1"/>
        <v>26680</v>
      </c>
      <c r="F13" s="35">
        <f t="shared" si="2"/>
        <v>281.6077870805255</v>
      </c>
    </row>
    <row r="14" spans="1:221">
      <c r="A14" s="52">
        <v>8</v>
      </c>
      <c r="B14" s="1" t="s">
        <v>17</v>
      </c>
      <c r="C14" s="39">
        <v>68686</v>
      </c>
      <c r="D14" s="38">
        <v>60492</v>
      </c>
      <c r="E14" s="24">
        <f t="shared" si="1"/>
        <v>-8194</v>
      </c>
      <c r="F14" s="30">
        <f t="shared" si="2"/>
        <v>88.070349125003645</v>
      </c>
    </row>
    <row r="15" spans="1:221">
      <c r="A15" s="53"/>
      <c r="B15" s="19" t="s">
        <v>29</v>
      </c>
      <c r="C15" s="40">
        <v>68676</v>
      </c>
      <c r="D15" s="41">
        <v>60402</v>
      </c>
      <c r="E15" s="26">
        <f t="shared" si="1"/>
        <v>-8274</v>
      </c>
      <c r="F15" s="35">
        <f t="shared" si="2"/>
        <v>87.952123012406076</v>
      </c>
    </row>
    <row r="16" spans="1:221">
      <c r="A16" s="54"/>
      <c r="B16" s="19" t="s">
        <v>30</v>
      </c>
      <c r="C16" s="39">
        <v>10</v>
      </c>
      <c r="D16" s="41">
        <v>90</v>
      </c>
      <c r="E16" s="26">
        <f t="shared" si="1"/>
        <v>80</v>
      </c>
      <c r="F16" s="35">
        <v>0</v>
      </c>
    </row>
    <row r="17" spans="1:221" ht="26.4">
      <c r="A17" s="33">
        <v>9</v>
      </c>
      <c r="B17" s="1" t="s">
        <v>20</v>
      </c>
      <c r="C17" s="39">
        <v>26</v>
      </c>
      <c r="D17" s="38">
        <v>53</v>
      </c>
      <c r="E17" s="24">
        <f t="shared" si="1"/>
        <v>27</v>
      </c>
      <c r="F17" s="30">
        <f>D17/C17*100</f>
        <v>203.84615384615384</v>
      </c>
    </row>
    <row r="18" spans="1:221" s="3" customFormat="1">
      <c r="A18" s="18"/>
      <c r="B18" s="6" t="s">
        <v>8</v>
      </c>
      <c r="C18" s="27">
        <f>C20+C21+C22+C23+C24+C25+C27+C31+C32+C33+C34+C35+C36+C38</f>
        <v>528119</v>
      </c>
      <c r="D18" s="27">
        <f>D20+D21+D22+D23+D24+D25+D27+D31+D32+D33+D34+D35+D36+D38</f>
        <v>526693</v>
      </c>
      <c r="E18" s="27">
        <f t="shared" si="1"/>
        <v>-1426</v>
      </c>
      <c r="F18" s="29">
        <f>D18/C18*100</f>
        <v>99.72998509805555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</row>
    <row r="19" spans="1:221" s="3" customFormat="1" ht="24.75" customHeight="1">
      <c r="A19" s="18"/>
      <c r="B19" s="6" t="s">
        <v>22</v>
      </c>
      <c r="C19" s="27">
        <f>C20+C21+C22+C23+C24+C25+C27+C31+C33+C34+C35+C36+C38</f>
        <v>523577</v>
      </c>
      <c r="D19" s="27">
        <f>D20+D21+D22+D23+D24+D25+D27+D31+D33+D34+D35+D36+D38</f>
        <v>515894</v>
      </c>
      <c r="E19" s="27">
        <f t="shared" si="1"/>
        <v>-7683</v>
      </c>
      <c r="F19" s="29">
        <f>D19/C19*100</f>
        <v>98.532594059708501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</row>
    <row r="20" spans="1:221" ht="39" customHeight="1">
      <c r="A20" s="33">
        <v>10</v>
      </c>
      <c r="B20" s="1" t="s">
        <v>10</v>
      </c>
      <c r="C20" s="39">
        <v>2469</v>
      </c>
      <c r="D20" s="38">
        <v>2849</v>
      </c>
      <c r="E20" s="24">
        <f t="shared" si="1"/>
        <v>380</v>
      </c>
      <c r="F20" s="30">
        <f>D20/C20*100</f>
        <v>115.39084649655732</v>
      </c>
    </row>
    <row r="21" spans="1:221" ht="66" customHeight="1">
      <c r="A21" s="33">
        <v>11</v>
      </c>
      <c r="B21" s="1" t="s">
        <v>38</v>
      </c>
      <c r="C21" s="39">
        <v>265359</v>
      </c>
      <c r="D21" s="38">
        <v>296427</v>
      </c>
      <c r="E21" s="24">
        <f t="shared" si="1"/>
        <v>31068</v>
      </c>
      <c r="F21" s="30">
        <f t="shared" ref="F21:F38" si="3">D21/C21*100</f>
        <v>111.70791267678881</v>
      </c>
    </row>
    <row r="22" spans="1:221" ht="68.400000000000006" customHeight="1">
      <c r="A22" s="16" t="s">
        <v>25</v>
      </c>
      <c r="B22" s="2" t="s">
        <v>48</v>
      </c>
      <c r="C22" s="39">
        <v>13675</v>
      </c>
      <c r="D22" s="38">
        <v>31501</v>
      </c>
      <c r="E22" s="24">
        <f t="shared" si="1"/>
        <v>17826</v>
      </c>
      <c r="F22" s="30">
        <f t="shared" si="3"/>
        <v>230.3546617915905</v>
      </c>
    </row>
    <row r="23" spans="1:221" ht="51.6" customHeight="1">
      <c r="A23" s="34">
        <v>13</v>
      </c>
      <c r="B23" s="1" t="s">
        <v>39</v>
      </c>
      <c r="C23" s="39">
        <v>40472</v>
      </c>
      <c r="D23" s="38">
        <v>34319</v>
      </c>
      <c r="E23" s="24">
        <f t="shared" si="1"/>
        <v>-6153</v>
      </c>
      <c r="F23" s="30">
        <f t="shared" si="3"/>
        <v>84.796896619885359</v>
      </c>
    </row>
    <row r="24" spans="1:221" ht="26.4">
      <c r="A24" s="33">
        <v>14</v>
      </c>
      <c r="B24" s="1" t="s">
        <v>34</v>
      </c>
      <c r="C24" s="39">
        <v>4456</v>
      </c>
      <c r="D24" s="38">
        <v>8755</v>
      </c>
      <c r="E24" s="24">
        <f t="shared" si="1"/>
        <v>4299</v>
      </c>
      <c r="F24" s="30">
        <f t="shared" si="3"/>
        <v>196.47666068222622</v>
      </c>
    </row>
    <row r="25" spans="1:221" ht="40.799999999999997" customHeight="1">
      <c r="A25" s="52">
        <v>15</v>
      </c>
      <c r="B25" s="1" t="s">
        <v>11</v>
      </c>
      <c r="C25" s="39">
        <v>9915</v>
      </c>
      <c r="D25" s="38">
        <v>9077</v>
      </c>
      <c r="E25" s="24">
        <f t="shared" si="1"/>
        <v>-838</v>
      </c>
      <c r="F25" s="30">
        <f t="shared" si="3"/>
        <v>91.548159354513359</v>
      </c>
    </row>
    <row r="26" spans="1:221" hidden="1">
      <c r="A26" s="56"/>
      <c r="B26" s="20" t="s">
        <v>26</v>
      </c>
      <c r="C26" s="40">
        <v>4042</v>
      </c>
      <c r="D26" s="38">
        <f>'[1]8 мес 2017'!D26+'[1]сентябрь 2017'!D26</f>
        <v>5481.93</v>
      </c>
      <c r="E26" s="26">
        <f t="shared" si="1"/>
        <v>1439.9300000000003</v>
      </c>
      <c r="F26" s="30">
        <f t="shared" si="3"/>
        <v>135.62419594260268</v>
      </c>
    </row>
    <row r="27" spans="1:221" ht="25.5" customHeight="1">
      <c r="A27" s="52">
        <v>16</v>
      </c>
      <c r="B27" s="1" t="s">
        <v>21</v>
      </c>
      <c r="C27" s="39">
        <v>1317</v>
      </c>
      <c r="D27" s="38">
        <v>2083</v>
      </c>
      <c r="E27" s="24">
        <f t="shared" si="1"/>
        <v>766</v>
      </c>
      <c r="F27" s="30">
        <f t="shared" si="3"/>
        <v>158.16249050873196</v>
      </c>
    </row>
    <row r="28" spans="1:221" ht="13.5" customHeight="1">
      <c r="A28" s="53"/>
      <c r="B28" s="19" t="s">
        <v>27</v>
      </c>
      <c r="C28" s="40">
        <v>0</v>
      </c>
      <c r="D28" s="26">
        <v>7</v>
      </c>
      <c r="E28" s="26">
        <f t="shared" si="1"/>
        <v>7</v>
      </c>
      <c r="F28" s="35">
        <v>0</v>
      </c>
    </row>
    <row r="29" spans="1:221" ht="13.5" customHeight="1">
      <c r="A29" s="53"/>
      <c r="B29" s="19" t="s">
        <v>46</v>
      </c>
      <c r="C29" s="40">
        <v>0</v>
      </c>
      <c r="D29" s="26">
        <v>550</v>
      </c>
      <c r="E29" s="26">
        <f t="shared" si="1"/>
        <v>550</v>
      </c>
      <c r="F29" s="35">
        <v>0</v>
      </c>
    </row>
    <row r="30" spans="1:221" ht="12.75" customHeight="1">
      <c r="A30" s="54"/>
      <c r="B30" s="19" t="s">
        <v>28</v>
      </c>
      <c r="C30" s="40">
        <v>1317</v>
      </c>
      <c r="D30" s="26">
        <v>1526</v>
      </c>
      <c r="E30" s="26">
        <f t="shared" si="1"/>
        <v>209</v>
      </c>
      <c r="F30" s="35">
        <f t="shared" si="3"/>
        <v>115.86940015186029</v>
      </c>
    </row>
    <row r="31" spans="1:221" ht="15" customHeight="1">
      <c r="A31" s="33">
        <v>17</v>
      </c>
      <c r="B31" s="1" t="s">
        <v>24</v>
      </c>
      <c r="C31" s="39">
        <v>9403</v>
      </c>
      <c r="D31" s="38">
        <v>6031</v>
      </c>
      <c r="E31" s="24">
        <f t="shared" si="1"/>
        <v>-3372</v>
      </c>
      <c r="F31" s="30">
        <f t="shared" si="3"/>
        <v>64.139104541103904</v>
      </c>
    </row>
    <row r="32" spans="1:221" ht="26.4">
      <c r="A32" s="33">
        <v>18</v>
      </c>
      <c r="B32" s="1" t="s">
        <v>15</v>
      </c>
      <c r="C32" s="39">
        <v>4542</v>
      </c>
      <c r="D32" s="38">
        <v>10799</v>
      </c>
      <c r="E32" s="24">
        <f t="shared" si="1"/>
        <v>6257</v>
      </c>
      <c r="F32" s="30">
        <f t="shared" si="3"/>
        <v>237.75869660942317</v>
      </c>
    </row>
    <row r="33" spans="1:221" ht="65.400000000000006" customHeight="1">
      <c r="A33" s="33">
        <v>19</v>
      </c>
      <c r="B33" s="1" t="s">
        <v>35</v>
      </c>
      <c r="C33" s="39">
        <v>21227</v>
      </c>
      <c r="D33" s="38">
        <v>7668</v>
      </c>
      <c r="E33" s="24">
        <f t="shared" si="1"/>
        <v>-13559</v>
      </c>
      <c r="F33" s="30">
        <f t="shared" si="3"/>
        <v>36.123804588495787</v>
      </c>
    </row>
    <row r="34" spans="1:221" ht="26.25" customHeight="1">
      <c r="A34" s="33">
        <v>20</v>
      </c>
      <c r="B34" s="1" t="s">
        <v>44</v>
      </c>
      <c r="C34" s="39">
        <v>67074</v>
      </c>
      <c r="D34" s="38">
        <v>27803</v>
      </c>
      <c r="E34" s="24">
        <f t="shared" si="1"/>
        <v>-39271</v>
      </c>
      <c r="F34" s="30">
        <f t="shared" si="3"/>
        <v>41.451232966574231</v>
      </c>
    </row>
    <row r="35" spans="1:221">
      <c r="A35" s="33">
        <v>21</v>
      </c>
      <c r="B35" s="1" t="s">
        <v>2</v>
      </c>
      <c r="C35" s="39">
        <v>3104</v>
      </c>
      <c r="D35" s="38">
        <v>5086</v>
      </c>
      <c r="E35" s="24">
        <f t="shared" si="1"/>
        <v>1982</v>
      </c>
      <c r="F35" s="30">
        <f t="shared" si="3"/>
        <v>163.85309278350516</v>
      </c>
    </row>
    <row r="36" spans="1:221" ht="15" customHeight="1">
      <c r="A36" s="52">
        <v>22</v>
      </c>
      <c r="B36" s="1" t="s">
        <v>18</v>
      </c>
      <c r="C36" s="39">
        <v>77277</v>
      </c>
      <c r="D36" s="38">
        <v>82926</v>
      </c>
      <c r="E36" s="24">
        <f t="shared" si="1"/>
        <v>5649</v>
      </c>
      <c r="F36" s="30">
        <f t="shared" si="3"/>
        <v>107.31006638456462</v>
      </c>
    </row>
    <row r="37" spans="1:221" ht="24.75" customHeight="1">
      <c r="A37" s="53"/>
      <c r="B37" s="19" t="s">
        <v>40</v>
      </c>
      <c r="C37" s="26">
        <v>2820</v>
      </c>
      <c r="D37" s="41">
        <v>2977</v>
      </c>
      <c r="E37" s="26">
        <f t="shared" si="1"/>
        <v>157</v>
      </c>
      <c r="F37" s="35">
        <f t="shared" si="3"/>
        <v>105.56737588652483</v>
      </c>
    </row>
    <row r="38" spans="1:221" ht="15" customHeight="1">
      <c r="A38" s="33">
        <v>23</v>
      </c>
      <c r="B38" s="1" t="s">
        <v>3</v>
      </c>
      <c r="C38" s="24">
        <v>7829</v>
      </c>
      <c r="D38" s="38">
        <v>1369</v>
      </c>
      <c r="E38" s="24">
        <f t="shared" si="1"/>
        <v>-6460</v>
      </c>
      <c r="F38" s="30">
        <f t="shared" si="3"/>
        <v>17.486268999872269</v>
      </c>
    </row>
    <row r="39" spans="1:221" s="3" customFormat="1">
      <c r="A39" s="57" t="s">
        <v>45</v>
      </c>
      <c r="B39" s="58"/>
      <c r="C39" s="27">
        <f>C4+C18</f>
        <v>2165146.3780135005</v>
      </c>
      <c r="D39" s="27">
        <f>D4+D18</f>
        <v>2312687</v>
      </c>
      <c r="E39" s="27">
        <f t="shared" si="1"/>
        <v>147540.62198649952</v>
      </c>
      <c r="F39" s="29">
        <f>D39/C39*100</f>
        <v>106.81434860408221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</row>
    <row r="40" spans="1:221" s="9" customFormat="1">
      <c r="A40" s="48">
        <v>24</v>
      </c>
      <c r="B40" s="12" t="s">
        <v>4</v>
      </c>
      <c r="C40" s="27">
        <f>C41+C42+C43+C44</f>
        <v>3033653</v>
      </c>
      <c r="D40" s="27">
        <f>D41+D42+D43+D44</f>
        <v>4148905</v>
      </c>
      <c r="E40" s="27">
        <f t="shared" si="1"/>
        <v>1115252</v>
      </c>
      <c r="F40" s="29">
        <f>D40/C40*100</f>
        <v>136.7626752301598</v>
      </c>
    </row>
    <row r="41" spans="1:221" ht="24.75" customHeight="1">
      <c r="A41" s="48"/>
      <c r="B41" s="1" t="s">
        <v>14</v>
      </c>
      <c r="C41" s="24">
        <v>3187230</v>
      </c>
      <c r="D41" s="24">
        <v>4154359</v>
      </c>
      <c r="E41" s="24">
        <f t="shared" si="1"/>
        <v>967129</v>
      </c>
      <c r="F41" s="30">
        <f t="shared" ref="F41:F45" si="4">D41/C41*100</f>
        <v>130.34387226525854</v>
      </c>
    </row>
    <row r="42" spans="1:221" ht="15" customHeight="1">
      <c r="A42" s="48"/>
      <c r="B42" s="4" t="s">
        <v>13</v>
      </c>
      <c r="C42" s="24">
        <v>0</v>
      </c>
      <c r="D42" s="24">
        <v>0</v>
      </c>
      <c r="E42" s="24">
        <f t="shared" si="1"/>
        <v>0</v>
      </c>
      <c r="F42" s="30">
        <v>0</v>
      </c>
    </row>
    <row r="43" spans="1:221" ht="38.4" customHeight="1">
      <c r="A43" s="48"/>
      <c r="B43" s="4" t="s">
        <v>31</v>
      </c>
      <c r="C43" s="24">
        <v>32051</v>
      </c>
      <c r="D43" s="24">
        <v>4318</v>
      </c>
      <c r="E43" s="24">
        <f t="shared" si="1"/>
        <v>-27733</v>
      </c>
      <c r="F43" s="30">
        <f t="shared" si="4"/>
        <v>13.472278556051293</v>
      </c>
    </row>
    <row r="44" spans="1:221" ht="26.4">
      <c r="A44" s="49"/>
      <c r="B44" s="1" t="s">
        <v>9</v>
      </c>
      <c r="C44" s="24">
        <v>-185628</v>
      </c>
      <c r="D44" s="24">
        <v>-9772</v>
      </c>
      <c r="E44" s="24">
        <f t="shared" si="1"/>
        <v>175856</v>
      </c>
      <c r="F44" s="30">
        <f t="shared" si="4"/>
        <v>5.2642920249100351</v>
      </c>
    </row>
    <row r="45" spans="1:221" s="9" customFormat="1" ht="13.8" thickBot="1">
      <c r="A45" s="50" t="s">
        <v>47</v>
      </c>
      <c r="B45" s="51"/>
      <c r="C45" s="28">
        <f>C39+C40</f>
        <v>5198799.3780135009</v>
      </c>
      <c r="D45" s="28">
        <f>D39+D40</f>
        <v>6461592</v>
      </c>
      <c r="E45" s="28">
        <f t="shared" si="1"/>
        <v>1262792.6219864991</v>
      </c>
      <c r="F45" s="31">
        <f t="shared" si="4"/>
        <v>124.29008180863907</v>
      </c>
    </row>
    <row r="46" spans="1:221" ht="13.2" customHeight="1">
      <c r="A46" s="42"/>
      <c r="B46" s="43"/>
    </row>
    <row r="47" spans="1:221">
      <c r="A47" s="42"/>
      <c r="B47" s="43"/>
      <c r="E47" s="44"/>
      <c r="F47" s="44"/>
    </row>
    <row r="48" spans="1:221">
      <c r="A48" s="42" t="s">
        <v>49</v>
      </c>
      <c r="B48" s="42"/>
    </row>
    <row r="49" spans="1:6">
      <c r="A49" s="42" t="s">
        <v>50</v>
      </c>
      <c r="B49" s="42"/>
    </row>
    <row r="50" spans="1:6">
      <c r="A50" s="42" t="s">
        <v>19</v>
      </c>
      <c r="B50" s="43"/>
      <c r="C50"/>
      <c r="D50"/>
      <c r="E50" s="45" t="s">
        <v>51</v>
      </c>
      <c r="F50" s="45"/>
    </row>
  </sheetData>
  <mergeCells count="16">
    <mergeCell ref="A47:B47"/>
    <mergeCell ref="E47:F47"/>
    <mergeCell ref="E50:F50"/>
    <mergeCell ref="A1:F1"/>
    <mergeCell ref="A46:B46"/>
    <mergeCell ref="A48:B48"/>
    <mergeCell ref="A40:A44"/>
    <mergeCell ref="A45:B45"/>
    <mergeCell ref="A27:A30"/>
    <mergeCell ref="A11:A13"/>
    <mergeCell ref="A14:A16"/>
    <mergeCell ref="A39:B39"/>
    <mergeCell ref="A25:A26"/>
    <mergeCell ref="A36:A37"/>
    <mergeCell ref="A49:B49"/>
    <mergeCell ref="A50:B50"/>
  </mergeCells>
  <pageMargins left="1.08" right="0.19685039370078741" top="0.23622047244094491" bottom="0.23622047244094491" header="0.15748031496062992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январь-февраль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S.Ivannikova</cp:lastModifiedBy>
  <cp:lastPrinted>2017-10-04T11:45:38Z</cp:lastPrinted>
  <dcterms:created xsi:type="dcterms:W3CDTF">2002-11-26T08:28:37Z</dcterms:created>
  <dcterms:modified xsi:type="dcterms:W3CDTF">2017-10-04T11:49:19Z</dcterms:modified>
</cp:coreProperties>
</file>